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ne\Desktop\"/>
    </mc:Choice>
  </mc:AlternateContent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" i="1" l="1"/>
  <c r="K2" i="1"/>
  <c r="H2" i="1"/>
  <c r="M2" i="1"/>
  <c r="A3" i="1"/>
  <c r="P2" i="1" l="1"/>
  <c r="Q2" i="1" s="1"/>
  <c r="D2" i="1"/>
  <c r="B3" i="1" s="1"/>
  <c r="A4" i="1"/>
  <c r="E2" i="1"/>
  <c r="C3" i="1" s="1"/>
  <c r="E3" i="1" l="1"/>
  <c r="G3" i="1" s="1"/>
  <c r="H3" i="1"/>
  <c r="P3" i="1" s="1"/>
  <c r="D3" i="1"/>
  <c r="F3" i="1" s="1"/>
  <c r="O3" i="1" l="1"/>
  <c r="Q3" i="1" s="1"/>
  <c r="B4" i="1"/>
  <c r="C4" i="1"/>
  <c r="H4" i="1" l="1"/>
  <c r="P4" i="1" s="1"/>
  <c r="D4" i="1"/>
  <c r="F4" i="1" s="1"/>
  <c r="E4" i="1"/>
  <c r="G4" i="1" s="1"/>
  <c r="O4" i="1" l="1"/>
  <c r="Q4" i="1" s="1"/>
</calcChain>
</file>

<file path=xl/sharedStrings.xml><?xml version="1.0" encoding="utf-8"?>
<sst xmlns="http://schemas.openxmlformats.org/spreadsheetml/2006/main" count="14" uniqueCount="14">
  <si>
    <t>time</t>
  </si>
  <si>
    <t>x</t>
  </si>
  <si>
    <t>y</t>
  </si>
  <si>
    <r>
      <t>a</t>
    </r>
    <r>
      <rPr>
        <vertAlign val="subscript"/>
        <sz val="10"/>
        <rFont val="Arial"/>
        <family val="2"/>
      </rPr>
      <t>x</t>
    </r>
  </si>
  <si>
    <r>
      <t>a</t>
    </r>
    <r>
      <rPr>
        <vertAlign val="subscript"/>
        <sz val="10"/>
        <rFont val="Arial"/>
        <family val="2"/>
      </rPr>
      <t>y</t>
    </r>
  </si>
  <si>
    <r>
      <t>v</t>
    </r>
    <r>
      <rPr>
        <vertAlign val="subscript"/>
        <sz val="10"/>
        <rFont val="Arial"/>
        <family val="2"/>
      </rPr>
      <t>x</t>
    </r>
  </si>
  <si>
    <r>
      <t>v</t>
    </r>
    <r>
      <rPr>
        <vertAlign val="subscript"/>
        <sz val="10"/>
        <rFont val="Arial"/>
        <family val="2"/>
      </rPr>
      <t>y</t>
    </r>
  </si>
  <si>
    <t>r</t>
  </si>
  <si>
    <t>Me</t>
  </si>
  <si>
    <t>Re</t>
  </si>
  <si>
    <t>G</t>
  </si>
  <si>
    <t xml:space="preserve">T </t>
  </si>
  <si>
    <t>U</t>
  </si>
  <si>
    <t>total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</si>
</sst>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E+00"/>
  </numFmts>
  <fonts count="4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168" fontId="1" fillId="0" borderId="1" xfId="0" applyNumberFormat="1" applyFont="1" applyBorder="1" applyAlignment="1">
      <alignment horizontal="right" wrapText="1"/>
    </xf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workbookViewId="0">
      <selection activeCell="M12" sqref="M12"/>
    </sheetView>
  </sheetViews>
  <sheetFormatPr defaultRowHeight="12.75" x14ac:dyDescent="0.2"/>
  <cols>
    <col min="1" max="17" width="11.7109375" customWidth="1"/>
  </cols>
  <sheetData>
    <row r="1" spans="1:17" ht="15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3" t="s">
        <v>8</v>
      </c>
      <c r="L1" s="3" t="s">
        <v>9</v>
      </c>
      <c r="M1" s="3" t="s">
        <v>10</v>
      </c>
      <c r="O1" s="3" t="s">
        <v>11</v>
      </c>
      <c r="P1" s="3" t="s">
        <v>12</v>
      </c>
      <c r="Q1" s="3" t="s">
        <v>13</v>
      </c>
    </row>
    <row r="2" spans="1:17" x14ac:dyDescent="0.2">
      <c r="A2" s="2">
        <v>0</v>
      </c>
      <c r="B2" s="4">
        <v>0</v>
      </c>
      <c r="C2" s="4">
        <v>12700000</v>
      </c>
      <c r="D2" s="4">
        <f>-$M$2*$K$2*B2/(B2^2+C2^2)^(3/2)</f>
        <v>0</v>
      </c>
      <c r="E2" s="4">
        <f>-$M$2*$K$2*C2/(C2^2+B2^2)^(3/2)</f>
        <v>-2.4705756091512168</v>
      </c>
      <c r="F2" s="4">
        <v>5900</v>
      </c>
      <c r="G2" s="4">
        <v>0</v>
      </c>
      <c r="H2" s="4">
        <f>SQRT(B2^2 + C2^2)</f>
        <v>12700000</v>
      </c>
      <c r="K2" s="5">
        <f>5.9742*10^24</f>
        <v>5.9741999999999992E+24</v>
      </c>
      <c r="L2" s="5">
        <v>6378000</v>
      </c>
      <c r="M2" s="5">
        <f>0.0000000000667</f>
        <v>6.67E-11</v>
      </c>
      <c r="N2" s="5"/>
      <c r="O2" s="5">
        <f t="shared" ref="O2:O4" si="0">0.5*(F2^2+G2^2)</f>
        <v>17405000</v>
      </c>
      <c r="P2" s="5">
        <f>-$M$2*$K$2/H2</f>
        <v>-31376310.236220468</v>
      </c>
      <c r="Q2" s="5">
        <f>O2+P2</f>
        <v>-13971310.236220468</v>
      </c>
    </row>
    <row r="3" spans="1:17" x14ac:dyDescent="0.2">
      <c r="A3" s="2">
        <f>A2+5</f>
        <v>5</v>
      </c>
      <c r="B3" s="4">
        <f>B2+F2*($A3-$A2)+0.5*D2*($A3-$A2)^2</f>
        <v>29500</v>
      </c>
      <c r="C3" s="4">
        <f>C2+G2*($A3-$A2)+0.5*E2*($A3-$A2)^2</f>
        <v>12699969.117804885</v>
      </c>
      <c r="D3" s="4">
        <f>-$M$2*$K$2*B3/(B3^2+C3^2)^(3/2)</f>
        <v>-5.7387340382013185E-3</v>
      </c>
      <c r="E3" s="4">
        <f>-$M$2*$K$2*C3/(C3^2+B3^2)^(3/2)</f>
        <v>-2.47056762916788</v>
      </c>
      <c r="F3" s="4">
        <f>F2+D2*($A3-$A2)+0.5*(D3-D2)*($A3-$A2)</f>
        <v>5899.9856531649048</v>
      </c>
      <c r="G3" s="4">
        <f>G2+E2*($A3-$A2)+0.5*(E3-E2)*($A3-$A2)</f>
        <v>-12.352858095797743</v>
      </c>
      <c r="H3" s="4">
        <f>SQRT(B3^2 + C3^2)</f>
        <v>12700003.379653007</v>
      </c>
      <c r="K3" s="5"/>
      <c r="L3" s="5"/>
      <c r="M3" s="5"/>
      <c r="N3" s="5"/>
      <c r="O3" s="5">
        <f t="shared" si="0"/>
        <v>17404991.650327422</v>
      </c>
      <c r="P3" s="5">
        <f t="shared" ref="P3:P4" si="1">-$M$2*$K$2/H3</f>
        <v>-31376301.886534404</v>
      </c>
      <c r="Q3" s="5">
        <f t="shared" ref="Q3:Q4" si="2">O3+P3</f>
        <v>-13971310.236206982</v>
      </c>
    </row>
    <row r="4" spans="1:17" x14ac:dyDescent="0.2">
      <c r="A4" s="2">
        <f t="shared" ref="A4" si="3">A3+5</f>
        <v>10</v>
      </c>
      <c r="B4" s="4">
        <f t="shared" ref="B4" si="4">B3+F3*($A4-$A3)+0.5*D3*($A4-$A3)^2</f>
        <v>58999.856531649042</v>
      </c>
      <c r="C4" s="4">
        <f t="shared" ref="C4" si="5">C3+G3*($A4-$A3)+0.5*E3*($A4-$A3)^2</f>
        <v>12699876.471419042</v>
      </c>
      <c r="D4" s="4">
        <f t="shared" ref="D4" si="6">-$M$2*$K$2*B4/(B4^2+C4^2)^(3/2)</f>
        <v>-1.147741267832302E-2</v>
      </c>
      <c r="E4" s="4">
        <f t="shared" ref="E4" si="7">-$M$2*$K$2*C4/(C4^2+B4^2)^(3/2)</f>
        <v>-2.4705436893394954</v>
      </c>
      <c r="F4" s="4">
        <f t="shared" ref="F4" si="8">F3+D3*($A4-$A3)+0.5*(D4-D3)*($A4-$A3)</f>
        <v>5899.9426127981133</v>
      </c>
      <c r="G4" s="4">
        <f t="shared" ref="G4" si="9">G3+E3*($A4-$A3)+0.5*(E4-E3)*($A4-$A3)</f>
        <v>-24.705636392066182</v>
      </c>
      <c r="H4" s="4">
        <f t="shared" ref="H4" si="10">SQRT(B4^2 + C4^2)</f>
        <v>12700013.518590195</v>
      </c>
      <c r="K4" s="5"/>
      <c r="L4" s="5"/>
      <c r="M4" s="5"/>
      <c r="N4" s="5"/>
      <c r="O4" s="5">
        <f t="shared" si="0"/>
        <v>17404966.601390284</v>
      </c>
      <c r="P4" s="5">
        <f t="shared" si="1"/>
        <v>-31376276.837556813</v>
      </c>
      <c r="Q4" s="5">
        <f t="shared" si="2"/>
        <v>-13971310.236166529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OIT Lab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Marianne Breinig</cp:lastModifiedBy>
  <dcterms:created xsi:type="dcterms:W3CDTF">2007-11-08T20:34:45Z</dcterms:created>
  <dcterms:modified xsi:type="dcterms:W3CDTF">2017-10-05T18:33:20Z</dcterms:modified>
</cp:coreProperties>
</file>